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灌注桩及水泥搅拌桩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<sst xmlns="http://schemas.openxmlformats.org/spreadsheetml/2006/main" count="63" uniqueCount="33">
  <si>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附件：                水利部分灌注桩及水泥搅拌桩报价表</t>
  </si>
  <si>
    <t>序号</t>
  </si>
  <si>
    <t>项目名称</t>
  </si>
  <si>
    <t>项目特征</t>
  </si>
  <si>
    <t>单位</t>
  </si>
  <si>
    <t>工程量</t>
  </si>
  <si>
    <t>承包综合单价（元）</t>
  </si>
  <si>
    <t>合价（元)</t>
  </si>
  <si>
    <t>备注</t>
  </si>
  <si>
    <t>混凝土钻孔灌注桩</t>
  </si>
  <si>
    <t>C35水下混凝土灌注桩 :桩径0.8m, 数量47根,含钻孔、钢筋笼制安、灌注。（横河）</t>
  </si>
  <si>
    <t>m3</t>
  </si>
  <si>
    <t>C35水下混凝土灌注桩 :桩径0.8m, 数量32根,含钻孔、钢筋笼制安、灌注。（环河）</t>
  </si>
  <si>
    <t>C35水下混凝土灌注桩 :桩径0.8m, 数量56根,含钻孔、钢筋笼制安、灌注。（环河）</t>
  </si>
  <si>
    <t>C35水下混凝土灌注桩 :桩径0.8m, 数量163根,含钻孔、钢筋笼制安、灌注。（长岙浦）</t>
  </si>
  <si>
    <t>C40水下混凝土灌注桩 :桩径1.2m, 数量8根,含钻孔、钢筋笼制安、灌注。（观景平台）</t>
  </si>
  <si>
    <t>C40水下混凝土灌注桩 :桩径1.4m, 数量4根,含钻孔、钢筋笼制安、灌注。（观景平台）</t>
  </si>
  <si>
    <t>C35水下混凝土灌注桩 :桩径0.8m, 数量16根,含钻孔、钢筋笼制安、灌注。（标准堤）</t>
  </si>
  <si>
    <t>C35水下混凝土灌注桩 :桩径0.8m, 数量40根,含钻孔、钢筋笼制安、灌注。（水闸瓯江侧）</t>
  </si>
  <si>
    <t>C35水下混凝土灌注桩 :桩径0.8m, 数量19根,含钻孔、钢筋笼制安、灌注。（水闸瓯江侧）</t>
  </si>
  <si>
    <t>C35水下混凝土灌注桩 :桩径0.8m, 数量47根,含钻孔、钢筋笼制安、灌注。（水闸内河侧）</t>
  </si>
  <si>
    <t>C35水下混凝土灌注桩 :桩径0.8m, 数量47根,含钻孔、钢筋笼制安、灌注。（水闸主体）</t>
  </si>
  <si>
    <t>水泥搅拌桩</t>
  </si>
  <si>
    <t>d600水泥搅拌桩,桩长11m。（改建驳岸墙下）</t>
  </si>
  <si>
    <t>m</t>
  </si>
  <si>
    <t>d600水泥搅拌桩,桩长15m。（驳岸后背水侧）</t>
  </si>
  <si>
    <t>d600水泥搅拌桩,桩长17m。（驳岸前迎水面）</t>
  </si>
  <si>
    <t>d600水泥搅拌桩,桩长13m。（长岙浦）</t>
  </si>
  <si>
    <t>d600水泥搅拌桩,桩长12m。（水闸瓯江侧）</t>
  </si>
  <si>
    <t>d600水泥搅拌桩,桩长12m。（水闸内河侧）</t>
  </si>
  <si>
    <t>合计</t>
  </si>
  <si>
    <t>说明：</t>
  </si>
  <si>
    <t xml:space="preserve">1、灌注桩施工项包含：钻孔、成孔（包括地面至承台底空钻部分）、清孔，钢筋笼制作与安装；安装导管、施工过程中及工程完成后施工场地的清理等；灌注桩浇筑项包含：浇筑（含人工及配套设备及辅材）、各类配套使用工具、三级配电箱、电线、照明设备、机械费、搬运费、五金耗料、劳保用品等（不含混凝土原材）；（钢筋笼加工项包含：钢筋加工（含人工、压力焊、车丝、配套使用机械）、机械费、搬运费、脚手架、各类配套使用工具、电焊条、扎丝、五金耗料等（不含钢筋原材及套筒接头）；
2、该单价为综合单价，已包括钻机移位就位调试、维修和保养、泥浆池围护保护修缮、泥浆搅拌、泥浆（水）循环系统安装、换浆、排浆；制作、安放及拆除钢护筒所有工作内容。钻孔灌注桩施工全过程中保证安全文明施工、按照设计图纸规定和监理工程师、项目管理人员指示为完成钻孔灌注桩必须进行的相关工作内容，直至通过甲方和监理方验收达到合格为止。                                                                                              3、乙方需向甲方提供经监理签字认可的完整的现场施工资料；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施工工程款通过劳务公司发放不得少于50%，税费按4%计取，民工工资采取刷脸实名制打卡，以每月实际打卡的考勤记录实名发放工资，税费及民工工资个人所得税由乙方自行承担；剩余部分工程款可由设备租赁发票或材料发票抵充，综合税率不低于4% ，税费由乙方承担；                                                                                                                                                                              5、每月按实际完成并通过监理单位、业主单位审核的工程量进行结算，甲方按该部分结算款的85%向乙方支付工程款，合同项目全部完成、工程量经甲方项目部按程序审核、双方完成结算后，甲方付至结算总价的95%，余款5%作为质量保证金，甲方于质保期满后向乙方支付，质保期1年，自工程完工验收合格之日起计算；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</si>
</sst>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L12" sqref="L12"/>
    </sheetView>
  </sheetViews>
  <sheetFormatPr defaultColWidth="9" defaultRowHeight="13.5" outlineLevelCol="7"/>
  <cols>
    <col min="1" max="1" width="7.66666666666667" customWidth="1"/>
    <col min="2" max="2" width="13.8916666666667" customWidth="1"/>
    <col min="3" max="3" width="34.6666666666667" customWidth="1"/>
    <col min="4" max="4" width="8" customWidth="1"/>
    <col min="5" max="5" width="9.44166666666667" customWidth="1"/>
    <col min="6" max="6" width="19.775" customWidth="1"/>
    <col min="7" max="7" width="10.3333333333333" customWidth="1"/>
    <col min="8" max="8" width="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1.5" customHeight="1" spans="1:8">
      <c r="A3" s="4">
        <v>1</v>
      </c>
      <c r="B3" s="5" t="s">
        <v>9</v>
      </c>
      <c r="C3" s="5" t="s">
        <v>10</v>
      </c>
      <c r="D3" s="6" t="s">
        <v>11</v>
      </c>
      <c r="E3" s="5">
        <f>802.8352</f>
        <v>802.8352</v>
      </c>
      <c r="F3" s="5"/>
      <c r="G3" s="7"/>
      <c r="H3" s="7"/>
    </row>
    <row r="4" ht="25" customHeight="1" spans="1:8">
      <c r="A4" s="4">
        <v>2</v>
      </c>
      <c r="B4" s="5" t="s">
        <v>9</v>
      </c>
      <c r="C4" s="5" t="s">
        <v>12</v>
      </c>
      <c r="D4" s="6" t="s">
        <v>11</v>
      </c>
      <c r="E4" s="5">
        <f>546.6112</f>
        <v>546.6112</v>
      </c>
      <c r="F4" s="5"/>
      <c r="G4" s="7"/>
      <c r="H4" s="7"/>
    </row>
    <row r="5" ht="27" customHeight="1" spans="1:8">
      <c r="A5" s="4">
        <v>3</v>
      </c>
      <c r="B5" s="5" t="s">
        <v>9</v>
      </c>
      <c r="C5" s="5" t="s">
        <v>13</v>
      </c>
      <c r="D5" s="6" t="s">
        <v>11</v>
      </c>
      <c r="E5" s="5">
        <v>956.5696</v>
      </c>
      <c r="F5" s="5"/>
      <c r="G5" s="7"/>
      <c r="H5" s="7"/>
    </row>
    <row r="6" ht="27" customHeight="1" spans="1:8">
      <c r="A6" s="4">
        <v>4</v>
      </c>
      <c r="B6" s="5" t="s">
        <v>9</v>
      </c>
      <c r="C6" s="5" t="s">
        <v>14</v>
      </c>
      <c r="D6" s="6" t="s">
        <v>11</v>
      </c>
      <c r="E6" s="5">
        <f>2784.3008</f>
        <v>2784.3008</v>
      </c>
      <c r="F6" s="5"/>
      <c r="G6" s="7"/>
      <c r="H6" s="7"/>
    </row>
    <row r="7" ht="27" customHeight="1" spans="1:8">
      <c r="A7" s="4">
        <v>5</v>
      </c>
      <c r="B7" s="5" t="s">
        <v>9</v>
      </c>
      <c r="C7" s="5" t="s">
        <v>15</v>
      </c>
      <c r="D7" s="6" t="s">
        <v>11</v>
      </c>
      <c r="E7" s="5">
        <f>(3.14*0.6*0.6*48.5)*2+(3.14*0.6*0.6*51.5)*6</f>
        <v>458.9424</v>
      </c>
      <c r="F7" s="5"/>
      <c r="G7" s="7"/>
      <c r="H7" s="7"/>
    </row>
    <row r="8" ht="27" customHeight="1" spans="1:8">
      <c r="A8" s="4">
        <v>6</v>
      </c>
      <c r="B8" s="5" t="s">
        <v>9</v>
      </c>
      <c r="C8" s="5" t="s">
        <v>16</v>
      </c>
      <c r="D8" s="6" t="s">
        <v>11</v>
      </c>
      <c r="E8" s="5">
        <f>((3.14*0.7*0.7*57.5)+(3.14*0.7*0.7*56.5))*2</f>
        <v>350.8008</v>
      </c>
      <c r="F8" s="5"/>
      <c r="G8" s="7"/>
      <c r="H8" s="7"/>
    </row>
    <row r="9" ht="27" customHeight="1" spans="1:8">
      <c r="A9" s="4">
        <v>7</v>
      </c>
      <c r="B9" s="5" t="s">
        <v>9</v>
      </c>
      <c r="C9" s="5" t="s">
        <v>17</v>
      </c>
      <c r="D9" s="6" t="s">
        <v>11</v>
      </c>
      <c r="E9" s="5">
        <f>273.3056</f>
        <v>273.3056</v>
      </c>
      <c r="F9" s="5"/>
      <c r="G9" s="7"/>
      <c r="H9" s="7"/>
    </row>
    <row r="10" ht="27" customHeight="1" spans="1:8">
      <c r="A10" s="4">
        <v>8</v>
      </c>
      <c r="B10" s="5" t="s">
        <v>9</v>
      </c>
      <c r="C10" s="5" t="s">
        <v>18</v>
      </c>
      <c r="D10" s="6" t="s">
        <v>11</v>
      </c>
      <c r="E10" s="5">
        <f>683.264</f>
        <v>683.264</v>
      </c>
      <c r="F10" s="5"/>
      <c r="G10" s="7"/>
      <c r="H10" s="7"/>
    </row>
    <row r="11" ht="27" customHeight="1" spans="1:8">
      <c r="A11" s="4">
        <v>9</v>
      </c>
      <c r="B11" s="8" t="s">
        <v>9</v>
      </c>
      <c r="C11" s="5" t="s">
        <v>19</v>
      </c>
      <c r="D11" s="6" t="s">
        <v>11</v>
      </c>
      <c r="E11" s="5">
        <f>143.184</f>
        <v>143.184</v>
      </c>
      <c r="F11" s="5"/>
      <c r="G11" s="7"/>
      <c r="H11" s="7"/>
    </row>
    <row r="12" ht="27" customHeight="1" spans="1:8">
      <c r="A12" s="4">
        <v>10</v>
      </c>
      <c r="B12" s="9" t="s">
        <v>9</v>
      </c>
      <c r="C12" s="5" t="s">
        <v>20</v>
      </c>
      <c r="D12" s="6" t="s">
        <v>11</v>
      </c>
      <c r="E12" s="5">
        <f>802.8352</f>
        <v>802.8352</v>
      </c>
      <c r="F12" s="5"/>
      <c r="G12" s="7"/>
      <c r="H12" s="7"/>
    </row>
    <row r="13" ht="27" customHeight="1" spans="1:8">
      <c r="A13" s="4">
        <v>11</v>
      </c>
      <c r="B13" s="9" t="s">
        <v>9</v>
      </c>
      <c r="C13" s="10" t="s">
        <v>21</v>
      </c>
      <c r="D13" s="11" t="s">
        <v>11</v>
      </c>
      <c r="E13" s="10">
        <f>819.9168</f>
        <v>819.9168</v>
      </c>
      <c r="F13" s="10"/>
      <c r="G13" s="7"/>
      <c r="H13" s="7"/>
    </row>
    <row r="14" ht="27" customHeight="1" spans="1:8">
      <c r="A14" s="4">
        <v>12</v>
      </c>
      <c r="B14" s="5" t="s">
        <v>22</v>
      </c>
      <c r="C14" s="5" t="s">
        <v>23</v>
      </c>
      <c r="D14" s="11" t="s">
        <v>24</v>
      </c>
      <c r="E14" s="10">
        <f>11*120</f>
        <v>1320</v>
      </c>
      <c r="F14" s="10"/>
      <c r="G14" s="7"/>
      <c r="H14" s="7"/>
    </row>
    <row r="15" ht="27" customHeight="1" spans="1:8">
      <c r="A15" s="4">
        <v>13</v>
      </c>
      <c r="B15" s="5" t="s">
        <v>22</v>
      </c>
      <c r="C15" s="5" t="s">
        <v>25</v>
      </c>
      <c r="D15" s="11" t="s">
        <v>24</v>
      </c>
      <c r="E15" s="10">
        <f>15*1208</f>
        <v>18120</v>
      </c>
      <c r="F15" s="10"/>
      <c r="G15" s="7"/>
      <c r="H15" s="7"/>
    </row>
    <row r="16" ht="27" customHeight="1" spans="1:8">
      <c r="A16" s="4">
        <v>14</v>
      </c>
      <c r="B16" s="5" t="s">
        <v>22</v>
      </c>
      <c r="C16" s="5" t="s">
        <v>26</v>
      </c>
      <c r="D16" s="11" t="s">
        <v>24</v>
      </c>
      <c r="E16" s="10">
        <f>17*923</f>
        <v>15691</v>
      </c>
      <c r="F16" s="10"/>
      <c r="G16" s="7"/>
      <c r="H16" s="7"/>
    </row>
    <row r="17" ht="27" customHeight="1" spans="1:8">
      <c r="A17" s="4">
        <v>15</v>
      </c>
      <c r="B17" s="5" t="s">
        <v>22</v>
      </c>
      <c r="C17" s="5" t="s">
        <v>27</v>
      </c>
      <c r="D17" s="11" t="s">
        <v>24</v>
      </c>
      <c r="E17" s="10">
        <f>13*816</f>
        <v>10608</v>
      </c>
      <c r="F17" s="10"/>
      <c r="G17" s="7"/>
      <c r="H17" s="7"/>
    </row>
    <row r="18" ht="27" customHeight="1" spans="1:8">
      <c r="A18" s="4">
        <v>16</v>
      </c>
      <c r="B18" s="5" t="s">
        <v>22</v>
      </c>
      <c r="C18" s="5" t="s">
        <v>28</v>
      </c>
      <c r="D18" s="11" t="s">
        <v>24</v>
      </c>
      <c r="E18" s="10">
        <f>12*132</f>
        <v>1584</v>
      </c>
      <c r="F18" s="10"/>
      <c r="G18" s="7"/>
      <c r="H18" s="7"/>
    </row>
    <row r="19" ht="27" customHeight="1" spans="1:8">
      <c r="A19" s="4">
        <v>17</v>
      </c>
      <c r="B19" s="5" t="s">
        <v>22</v>
      </c>
      <c r="C19" s="5" t="s">
        <v>29</v>
      </c>
      <c r="D19" s="11" t="s">
        <v>24</v>
      </c>
      <c r="E19" s="10">
        <f>10*240</f>
        <v>2400</v>
      </c>
      <c r="F19" s="10"/>
      <c r="G19" s="7"/>
      <c r="H19" s="7"/>
    </row>
    <row r="20" ht="24" customHeight="1" spans="1:8">
      <c r="A20" s="12"/>
      <c r="B20" s="4" t="s">
        <v>30</v>
      </c>
      <c r="C20" s="12"/>
      <c r="D20" s="4"/>
      <c r="E20" s="2"/>
      <c r="F20" s="2"/>
      <c r="G20" s="2"/>
      <c r="H20" s="2"/>
    </row>
    <row r="21" ht="280" customHeight="1" spans="1:8">
      <c r="A21" s="13" t="s">
        <v>31</v>
      </c>
      <c r="B21" s="14" t="s">
        <v>32</v>
      </c>
      <c r="C21" s="14"/>
      <c r="D21" s="14"/>
      <c r="E21" s="14"/>
      <c r="F21" s="14"/>
      <c r="G21" s="14"/>
      <c r="H21" s="14"/>
    </row>
  </sheetData>
  <mergeCells count="2">
    <mergeCell ref="A1:H1"/>
    <mergeCell ref="B21:H21"/>
  </mergeCells>
  <pageMargins left="0.78740157480315" right="0.78740157480315" top="0.78740157480315" bottom="0.78740157480315" header="0.31496062992126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灌注桩及水泥搅拌桩报价表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BY</cp:lastModifiedBy>
  <dcterms:created xsi:type="dcterms:W3CDTF">2025-10-14T02:49:00Z</dcterms:created>
  <cp:lastPrinted>2025-11-13T07:54:00Z</cp:lastPrinted>
  <dcterms:modified xsi:type="dcterms:W3CDTF">2025-12-11T07:00:47Z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76726AFF730647FCBC66D6F2712F4052_13</vt:lpwstr>
  </property>
  <property fmtid="{D5CDD505-2E9C-101B-9397-08002B2CF9AE}" pid="3" name="KSOProductBuildVer">
    <vt:lpwstr>2052-12.1.0.23542</vt:lpwstr>
  </property>
</Properties>
</file>